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906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Обоснование!$A$16:$AD$24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Обоснование!$A$1:$AD$38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/>
  <c r="AB18" s="1"/>
  <c r="K17"/>
  <c r="AA17" s="1"/>
  <c r="AB17" l="1"/>
  <c r="AC17" s="1"/>
  <c r="AD18"/>
  <c r="AC18"/>
  <c r="AA18"/>
  <c r="AC19" l="1"/>
  <c r="AD17"/>
</calcChain>
</file>

<file path=xl/sharedStrings.xml><?xml version="1.0" encoding="utf-8"?>
<sst xmlns="http://schemas.openxmlformats.org/spreadsheetml/2006/main" count="88" uniqueCount="84">
  <si>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</si>
  <si>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</si>
  <si>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</si>
  <si>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</si>
  <si>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</si>
  <si>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</si>
  <si>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</si>
  <si>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</si>
  <si>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</si>
  <si>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</si>
  <si>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</si>
  <si>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</si>
  <si>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</si>
  <si>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</si>
  <si>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</si>
  <si>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</si>
  <si>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</si>
  <si>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</si>
  <si>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</si>
  <si>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</si>
  <si>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</si>
  <si>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</si>
  <si>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</si>
  <si>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</si>
  <si>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</si>
  <si>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</si>
  <si>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</si>
  <si>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</si>
  <si>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</si>
  <si>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</si>
  <si>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</si>
  <si>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</si>
  <si>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</si>
  <si>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</si>
  <si>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</si>
  <si>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</si>
  <si>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</si>
  <si>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</si>
  <si>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</si>
  <si>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</si>
  <si>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</si>
  <si>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</si>
  <si>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</si>
  <si>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</si>
  <si>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</si>
  <si>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</si>
  <si>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</si>
  <si>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</si>
  <si>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</si>
  <si>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</si>
  <si>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</si>
  <si>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</si>
  <si>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</si>
  <si>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</si>
  <si>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</si>
  <si>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</si>
  <si>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</si>
  <si>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</si>
  <si>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</si>
  <si>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</si>
  <si>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</si>
  <si>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</si>
  <si>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</si>
  <si>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</si>
  <si>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</si>
  <si>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</si>
  <si>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</si>
  <si>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</si>
  <si>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</si>
  <si>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</si>
  <si>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</si>
  <si>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Поставщик1</t>
  </si>
  <si>
    <t>Поставщик2</t>
  </si>
  <si>
    <t>Поставщик3</t>
  </si>
  <si>
    <t>Разработка актов категорирования объектов критической информационной инфраструктуры</t>
  </si>
  <si>
    <t>Разработке мероприятий по взаимодействию с НКЦКИ</t>
  </si>
  <si>
    <t>Услуги</t>
  </si>
  <si>
    <t>Ведущий инженер ОСАиТП</t>
  </si>
  <si>
    <t>Ш.М. Абугалиев</t>
  </si>
  <si>
    <t xml:space="preserve">1. </t>
  </si>
  <si>
    <t xml:space="preserve">2. </t>
  </si>
  <si>
    <t xml:space="preserve">3. 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</si>
  <si>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</si>
  <si>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С учетом транпортных затрат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</si>
</sst>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6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168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70200</xdr:colOff>
      <xdr:row>18</xdr:row>
      <xdr:rowOff>15840</xdr:rowOff>
    </xdr:from>
    <xdr:to>
      <xdr:col>29</xdr:col>
      <xdr:colOff>2880</xdr:colOff>
      <xdr:row>18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17</xdr:row>
      <xdr:rowOff>35280</xdr:rowOff>
    </xdr:from>
    <xdr:to>
      <xdr:col>29</xdr:col>
      <xdr:colOff>2880</xdr:colOff>
      <xdr:row>17</xdr:row>
      <xdr:rowOff>35640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400" y="547380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FD38"/>
  <sheetViews>
    <sheetView tabSelected="1" view="pageBreakPreview" zoomScale="70" zoomScaleNormal="70" zoomScaleSheetLayoutView="70" zoomScalePageLayoutView="115" workbookViewId="0">
      <selection activeCell="AD28" sqref="AD28"/>
    </sheetView>
  </sheetViews>
  <sheetFormatPr defaultColWidth="8.85546875" defaultRowHeight="12.75"/>
  <cols>
    <col min="1" max="1" width="4.42578125" style="1" customWidth="1"/>
    <col min="2" max="2" width="9" style="1" customWidth="1"/>
    <col min="3" max="3" width="36.42578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0.140625" style="1" customWidth="1"/>
    <col min="10" max="10" width="14.42578125" style="1" customWidth="1"/>
    <col min="11" max="11" width="25.5703125" style="1" customWidth="1"/>
    <col min="12" max="13" width="12.7109375" style="1" customWidth="1"/>
    <col min="14" max="14" width="13.42578125" style="1" customWidth="1"/>
    <col min="15" max="15" width="11.140625" style="1" hidden="1" customWidth="1"/>
    <col min="16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6.5703125" style="1" customWidth="1"/>
    <col min="30" max="30" width="14.28515625" style="1" customWidth="1"/>
    <col min="31" max="836" width="8.85546875" style="1"/>
  </cols>
  <sheetData>
    <row r="1" spans="1:31" ht="15.75">
      <c r="V1" s="2"/>
      <c r="AA1" s="1" t="s">
        <v>0</v>
      </c>
    </row>
    <row r="2" spans="1:31" ht="15.75">
      <c r="V2" s="2"/>
      <c r="AA2" s="1" t="s">
        <v>1</v>
      </c>
    </row>
    <row r="3" spans="1:31" ht="15.75">
      <c r="V3" s="2"/>
      <c r="AA3" s="1" t="s">
        <v>2</v>
      </c>
    </row>
    <row r="4" spans="1:31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1" s="5" customFormat="1" ht="19.5" customHeight="1">
      <c r="C5" s="6" t="s">
        <v>4</v>
      </c>
      <c r="D5" s="57" t="s">
        <v>5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</row>
    <row r="6" spans="1:31" s="5" customFormat="1" ht="19.5" customHeight="1">
      <c r="C6" s="6" t="s">
        <v>6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</row>
    <row r="7" spans="1:31" s="5" customFormat="1" ht="19.5" customHeight="1">
      <c r="C7" s="6" t="s">
        <v>7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</row>
    <row r="8" spans="1:31" s="5" customFormat="1" ht="19.5" customHeight="1">
      <c r="C8" s="6" t="s">
        <v>8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</row>
    <row r="9" spans="1:31" s="5" customFormat="1" ht="19.5" customHeight="1">
      <c r="C9" s="6" t="s">
        <v>9</v>
      </c>
      <c r="D9" s="57" t="s">
        <v>76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</row>
    <row r="10" spans="1:31" s="5" customFormat="1" ht="27" customHeight="1">
      <c r="C10" s="6" t="s">
        <v>10</v>
      </c>
      <c r="D10" s="57" t="s">
        <v>11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</row>
    <row r="11" spans="1:31" s="5" customFormat="1" ht="45.75" customHeight="1">
      <c r="C11" s="6" t="s">
        <v>12</v>
      </c>
      <c r="D11" s="57" t="s">
        <v>83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</row>
    <row r="12" spans="1:31" ht="16.5" customHeight="1"/>
    <row r="13" spans="1:31" ht="50.25" customHeight="1">
      <c r="A13" s="55" t="s">
        <v>13</v>
      </c>
      <c r="B13" s="55" t="s">
        <v>14</v>
      </c>
      <c r="C13" s="55" t="s">
        <v>15</v>
      </c>
      <c r="D13" s="55" t="s">
        <v>16</v>
      </c>
      <c r="E13" s="55" t="s">
        <v>17</v>
      </c>
      <c r="F13" s="55" t="s">
        <v>18</v>
      </c>
      <c r="G13" s="55"/>
      <c r="H13" s="55"/>
      <c r="I13" s="55"/>
      <c r="J13" s="58" t="s">
        <v>82</v>
      </c>
      <c r="K13" s="55" t="s">
        <v>19</v>
      </c>
      <c r="L13" s="59" t="s">
        <v>20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60" t="s">
        <v>21</v>
      </c>
      <c r="AB13" s="61" t="s">
        <v>22</v>
      </c>
      <c r="AC13" s="55" t="s">
        <v>23</v>
      </c>
      <c r="AD13" s="54" t="s">
        <v>24</v>
      </c>
    </row>
    <row r="14" spans="1:31" ht="28.5" customHeight="1">
      <c r="A14" s="55"/>
      <c r="B14" s="55"/>
      <c r="C14" s="55"/>
      <c r="D14" s="55"/>
      <c r="E14" s="55"/>
      <c r="F14" s="55" t="s">
        <v>25</v>
      </c>
      <c r="G14" s="55" t="s">
        <v>26</v>
      </c>
      <c r="H14" s="55" t="s">
        <v>27</v>
      </c>
      <c r="I14" s="55" t="s">
        <v>28</v>
      </c>
      <c r="J14" s="58"/>
      <c r="K14" s="58"/>
      <c r="L14" s="56" t="s">
        <v>29</v>
      </c>
      <c r="M14" s="56"/>
      <c r="N14" s="56"/>
      <c r="O14" s="56"/>
      <c r="P14" s="56"/>
      <c r="Q14" s="56" t="s">
        <v>30</v>
      </c>
      <c r="R14" s="56"/>
      <c r="S14" s="56"/>
      <c r="T14" s="56"/>
      <c r="U14" s="56"/>
      <c r="V14" s="55" t="s">
        <v>31</v>
      </c>
      <c r="W14" s="55"/>
      <c r="X14" s="55"/>
      <c r="Y14" s="55"/>
      <c r="Z14" s="55"/>
      <c r="AA14" s="60"/>
      <c r="AB14" s="61"/>
      <c r="AC14" s="61"/>
      <c r="AD14" s="54"/>
    </row>
    <row r="15" spans="1:31" ht="59.25" customHeight="1">
      <c r="A15" s="55"/>
      <c r="B15" s="55"/>
      <c r="C15" s="55"/>
      <c r="D15" s="55"/>
      <c r="E15" s="55"/>
      <c r="F15" s="55"/>
      <c r="G15" s="55"/>
      <c r="H15" s="55"/>
      <c r="I15" s="55"/>
      <c r="J15" s="58"/>
      <c r="K15" s="58"/>
      <c r="L15" s="62" t="s">
        <v>71</v>
      </c>
      <c r="M15" s="62" t="s">
        <v>72</v>
      </c>
      <c r="N15" s="62" t="s">
        <v>73</v>
      </c>
      <c r="O15" s="8"/>
      <c r="P15" s="7" t="s">
        <v>32</v>
      </c>
      <c r="Q15" s="7" t="s">
        <v>33</v>
      </c>
      <c r="R15" s="7" t="s">
        <v>34</v>
      </c>
      <c r="S15" s="7" t="s">
        <v>35</v>
      </c>
      <c r="T15" s="7" t="s">
        <v>36</v>
      </c>
      <c r="U15" s="7" t="s">
        <v>37</v>
      </c>
      <c r="V15" s="7" t="s">
        <v>38</v>
      </c>
      <c r="W15" s="7" t="s">
        <v>39</v>
      </c>
      <c r="X15" s="7" t="s">
        <v>40</v>
      </c>
      <c r="Y15" s="7" t="s">
        <v>41</v>
      </c>
      <c r="Z15" s="7" t="s">
        <v>42</v>
      </c>
      <c r="AA15" s="60"/>
      <c r="AB15" s="61"/>
      <c r="AC15" s="61"/>
      <c r="AD15" s="54"/>
    </row>
    <row r="16" spans="1:31" s="13" customFormat="1" ht="15.75" customHeight="1">
      <c r="A16" s="9">
        <v>1</v>
      </c>
      <c r="B16" s="10">
        <v>2</v>
      </c>
      <c r="C16" s="11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9" t="s">
        <v>43</v>
      </c>
      <c r="M16" s="9" t="s">
        <v>44</v>
      </c>
      <c r="N16" s="9" t="s">
        <v>45</v>
      </c>
      <c r="O16" s="9" t="s">
        <v>46</v>
      </c>
      <c r="P16" s="9" t="s">
        <v>47</v>
      </c>
      <c r="Q16" s="9" t="s">
        <v>48</v>
      </c>
      <c r="R16" s="9" t="s">
        <v>49</v>
      </c>
      <c r="S16" s="9" t="s">
        <v>50</v>
      </c>
      <c r="T16" s="9" t="s">
        <v>51</v>
      </c>
      <c r="U16" s="9" t="s">
        <v>52</v>
      </c>
      <c r="V16" s="9" t="s">
        <v>53</v>
      </c>
      <c r="W16" s="9" t="s">
        <v>54</v>
      </c>
      <c r="X16" s="9" t="s">
        <v>55</v>
      </c>
      <c r="Y16" s="9" t="s">
        <v>56</v>
      </c>
      <c r="Z16" s="9" t="s">
        <v>57</v>
      </c>
      <c r="AA16" s="12">
        <v>13</v>
      </c>
      <c r="AB16" s="12">
        <v>14</v>
      </c>
      <c r="AC16" s="12">
        <v>15</v>
      </c>
      <c r="AD16" s="12">
        <v>16</v>
      </c>
      <c r="AE16" s="46"/>
    </row>
    <row r="17" spans="1:31" s="13" customFormat="1" ht="49.5" customHeight="1">
      <c r="A17" s="14">
        <v>1</v>
      </c>
      <c r="B17" s="15"/>
      <c r="C17" s="16" t="s">
        <v>74</v>
      </c>
      <c r="D17" s="17" t="s">
        <v>58</v>
      </c>
      <c r="E17" s="18">
        <v>3</v>
      </c>
      <c r="F17" s="19"/>
      <c r="G17" s="20"/>
      <c r="H17" s="21"/>
      <c r="I17" s="21"/>
      <c r="J17" s="22">
        <v>1.0379</v>
      </c>
      <c r="K17" s="20" t="str">
        <f t="shared" ref="K17:K18" si="0">IF(SUM(F17)=0,"",F17*J17)</f>
        <v/>
      </c>
      <c r="L17" s="47">
        <v>35000</v>
      </c>
      <c r="M17" s="47">
        <v>33333.333333333299</v>
      </c>
      <c r="N17" s="47">
        <v>41666.666666666599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4">
        <f t="shared" ref="AA17:AA18" si="1">COUNTIF(K17:Z17,"&gt;0")</f>
        <v>3</v>
      </c>
      <c r="AB17" s="25">
        <f t="shared" ref="AB17:AB18" si="2">CEILING(SUM(K17:Z17)/COUNTIF(K17:Z17,"&gt;0"),0.01)</f>
        <v>36666.67</v>
      </c>
      <c r="AC17" s="25">
        <f t="shared" ref="AC17:AC18" si="3">AB17*E17</f>
        <v>110000.01</v>
      </c>
      <c r="AD17" s="24">
        <f t="shared" ref="AD17:AD18" si="4">STDEV(K17:Z17)/AB17*100</f>
        <v>12.02614122973522</v>
      </c>
      <c r="AE17" s="46"/>
    </row>
    <row r="18" spans="1:31" s="13" customFormat="1" ht="33.75" customHeight="1">
      <c r="A18" s="14">
        <v>2</v>
      </c>
      <c r="B18" s="15"/>
      <c r="C18" s="16" t="s">
        <v>75</v>
      </c>
      <c r="D18" s="17" t="s">
        <v>58</v>
      </c>
      <c r="E18" s="18">
        <v>1</v>
      </c>
      <c r="F18" s="19"/>
      <c r="G18" s="20"/>
      <c r="H18" s="21"/>
      <c r="I18" s="21"/>
      <c r="J18" s="22">
        <v>1.0379</v>
      </c>
      <c r="K18" s="20" t="str">
        <f t="shared" si="0"/>
        <v/>
      </c>
      <c r="L18" s="47">
        <v>72000</v>
      </c>
      <c r="M18" s="47">
        <v>71666.666666666599</v>
      </c>
      <c r="N18" s="47">
        <v>76666.666666666599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si="1"/>
        <v>3</v>
      </c>
      <c r="AB18" s="25">
        <f t="shared" si="2"/>
        <v>73444.45</v>
      </c>
      <c r="AC18" s="25">
        <f t="shared" si="3"/>
        <v>73444.45</v>
      </c>
      <c r="AD18" s="24">
        <f t="shared" si="4"/>
        <v>3.8062767545657303</v>
      </c>
      <c r="AE18" s="46"/>
    </row>
    <row r="19" spans="1:31" ht="24" customHeight="1">
      <c r="A19" s="26"/>
      <c r="B19" s="27"/>
      <c r="C19" s="52" t="s">
        <v>59</v>
      </c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9"/>
      <c r="AC19" s="29">
        <f>SUM(AC17:AC18)</f>
        <v>183444.46</v>
      </c>
      <c r="AD19" s="30"/>
    </row>
    <row r="20" spans="1:31" ht="13.5" hidden="1" customHeight="1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</row>
    <row r="21" spans="1:31" s="33" customFormat="1" ht="13.5" hidden="1" customHeight="1">
      <c r="C21" s="33" t="s">
        <v>60</v>
      </c>
    </row>
    <row r="22" spans="1:31" s="33" customFormat="1" ht="15" hidden="1" customHeight="1">
      <c r="C22" s="34" t="s">
        <v>79</v>
      </c>
      <c r="D22" s="53"/>
      <c r="E22" s="53"/>
      <c r="F22" s="53"/>
    </row>
    <row r="23" spans="1:31" s="33" customFormat="1" ht="15" hidden="1" customHeight="1">
      <c r="C23" s="34" t="s">
        <v>80</v>
      </c>
      <c r="D23" s="53"/>
      <c r="E23" s="53"/>
      <c r="F23" s="53"/>
    </row>
    <row r="24" spans="1:31" s="33" customFormat="1" ht="15" hidden="1" customHeight="1">
      <c r="C24" s="34" t="s">
        <v>81</v>
      </c>
      <c r="D24" s="53"/>
      <c r="E24" s="53"/>
      <c r="F24" s="53"/>
    </row>
    <row r="25" spans="1:31" ht="13.5" customHeight="1">
      <c r="L25" s="35"/>
    </row>
    <row r="26" spans="1:31" s="36" customFormat="1" ht="13.5" customHeight="1">
      <c r="C26" s="37" t="s">
        <v>61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1" s="36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1" s="36" customFormat="1" ht="13.5" customHeight="1">
      <c r="C28" s="38">
        <v>44762</v>
      </c>
      <c r="D28" s="39"/>
      <c r="E28" s="39"/>
      <c r="F28" s="48" t="s">
        <v>77</v>
      </c>
      <c r="G28" s="48"/>
      <c r="H28" s="48"/>
      <c r="I28" s="48"/>
      <c r="J28" s="48"/>
      <c r="K28" s="41"/>
      <c r="L28" s="48"/>
      <c r="M28" s="48"/>
      <c r="N28" s="48"/>
      <c r="O28" s="42"/>
      <c r="P28" s="42"/>
      <c r="Q28" s="1"/>
      <c r="R28" s="1"/>
      <c r="S28" s="1"/>
      <c r="T28" s="1"/>
      <c r="U28" s="1"/>
      <c r="V28" s="38" t="s">
        <v>62</v>
      </c>
      <c r="W28" s="38"/>
      <c r="X28" s="38"/>
      <c r="Y28" s="38"/>
      <c r="Z28" s="38"/>
      <c r="AA28" s="49" t="s">
        <v>78</v>
      </c>
      <c r="AB28" s="49"/>
      <c r="AC28" s="43"/>
    </row>
    <row r="29" spans="1:31" s="36" customFormat="1" ht="13.5" customHeight="1">
      <c r="C29" s="44" t="s">
        <v>63</v>
      </c>
      <c r="D29" s="39"/>
      <c r="E29" s="39"/>
      <c r="F29" s="50" t="s">
        <v>64</v>
      </c>
      <c r="G29" s="50"/>
      <c r="H29" s="50"/>
      <c r="I29" s="50"/>
      <c r="J29" s="50"/>
      <c r="K29" s="1"/>
      <c r="L29" s="51" t="s">
        <v>65</v>
      </c>
      <c r="M29" s="51"/>
      <c r="N29" s="51"/>
      <c r="O29" s="42"/>
      <c r="P29" s="42"/>
      <c r="Q29" s="1"/>
      <c r="R29" s="1"/>
      <c r="S29" s="1"/>
      <c r="T29" s="1"/>
      <c r="U29" s="1"/>
      <c r="V29" s="44"/>
      <c r="W29" s="44"/>
      <c r="X29" s="44"/>
      <c r="Y29" s="44"/>
      <c r="Z29" s="44"/>
      <c r="AA29" s="44"/>
      <c r="AB29" s="44"/>
    </row>
    <row r="30" spans="1:31" ht="13.5" customHeight="1">
      <c r="C30" s="45"/>
    </row>
    <row r="31" spans="1:31" ht="13.5" customHeight="1">
      <c r="C31" s="37" t="s">
        <v>66</v>
      </c>
    </row>
    <row r="32" spans="1:31" ht="13.5" customHeight="1"/>
    <row r="33" spans="3:30">
      <c r="C33" s="38">
        <v>44762</v>
      </c>
      <c r="D33" s="39"/>
      <c r="E33" s="39"/>
      <c r="F33" s="48" t="s">
        <v>67</v>
      </c>
      <c r="G33" s="48"/>
      <c r="H33" s="48"/>
      <c r="I33" s="48"/>
      <c r="J33" s="48"/>
      <c r="K33" s="41"/>
      <c r="L33" s="48"/>
      <c r="M33" s="48"/>
      <c r="N33" s="48"/>
      <c r="O33" s="42"/>
      <c r="P33" s="42"/>
      <c r="V33" s="38" t="s">
        <v>68</v>
      </c>
      <c r="W33" s="38"/>
      <c r="X33" s="38"/>
      <c r="Y33" s="38"/>
      <c r="Z33" s="38"/>
      <c r="AA33" s="49" t="s">
        <v>69</v>
      </c>
      <c r="AB33" s="49"/>
    </row>
    <row r="34" spans="3:30">
      <c r="C34" s="44" t="s">
        <v>63</v>
      </c>
      <c r="D34" s="39"/>
      <c r="E34" s="39"/>
      <c r="F34" s="50" t="s">
        <v>64</v>
      </c>
      <c r="G34" s="50"/>
      <c r="H34" s="50"/>
      <c r="I34" s="50"/>
      <c r="J34" s="50"/>
      <c r="L34" s="51" t="s">
        <v>65</v>
      </c>
      <c r="M34" s="51"/>
      <c r="N34" s="51"/>
      <c r="O34" s="42"/>
      <c r="P34" s="42"/>
      <c r="V34" s="44"/>
      <c r="W34" s="44"/>
      <c r="X34" s="44"/>
      <c r="Y34" s="44"/>
      <c r="Z34" s="44"/>
      <c r="AA34" s="44"/>
      <c r="AB34" s="44"/>
    </row>
    <row r="37" spans="3:30">
      <c r="C37" s="37" t="s">
        <v>70</v>
      </c>
    </row>
    <row r="38" spans="3:30"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</row>
  </sheetData>
  <autoFilter ref="A16:AD24"/>
  <mergeCells count="41">
    <mergeCell ref="D5:AC5"/>
    <mergeCell ref="D6:AC6"/>
    <mergeCell ref="D7:AC7"/>
    <mergeCell ref="D8:AC8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AD13:AD15"/>
    <mergeCell ref="F14:F15"/>
    <mergeCell ref="G14:G15"/>
    <mergeCell ref="H14:H15"/>
    <mergeCell ref="I14:I15"/>
    <mergeCell ref="L14:P14"/>
    <mergeCell ref="Q14:U14"/>
    <mergeCell ref="V14:Z14"/>
    <mergeCell ref="C19:M19"/>
    <mergeCell ref="F28:J28"/>
    <mergeCell ref="L28:N28"/>
    <mergeCell ref="AA28:AB28"/>
    <mergeCell ref="F29:J29"/>
    <mergeCell ref="L29:N29"/>
    <mergeCell ref="D22:F22"/>
    <mergeCell ref="D23:F23"/>
    <mergeCell ref="D24:F24"/>
    <mergeCell ref="F33:J33"/>
    <mergeCell ref="L33:N33"/>
    <mergeCell ref="AA33:AB33"/>
    <mergeCell ref="F34:J34"/>
    <mergeCell ref="L34:N34"/>
  </mergeCells>
  <dataValidations count="1">
    <dataValidation type="list" allowBlank="1" showInputMessage="1" showErrorMessage="1" sqref="D6:AC6">
      <formula1>подгруппа</formula1>
      <formula2>0</formula2>
    </dataValidation>
  </dataValidations>
  <pageMargins left="0.25" right="0.25" top="0.75" bottom="0.75" header="0.3" footer="0.3"/>
  <pageSetup paperSize="9" scale="5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revision>1</cp:revision>
  <cp:lastPrinted>2022-05-24T12:29:10Z</cp:lastPrinted>
  <dcterms:created xsi:type="dcterms:W3CDTF">1996-10-08T23:32:33Z</dcterms:created>
  <dcterms:modified xsi:type="dcterms:W3CDTF">2022-07-26T09:44:02Z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